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VFO" sheetId="1" r:id="rId1"/>
    <sheet name="LPF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Miguel</author>
  </authors>
  <commentList>
    <comment ref="I1" authorId="0">
      <text>
        <r>
          <rPr>
            <b/>
            <sz val="8"/>
            <rFont val="Tahoma"/>
            <family val="0"/>
          </rPr>
          <t>Miguel:</t>
        </r>
        <r>
          <rPr>
            <sz val="8"/>
            <rFont val="Tahoma"/>
            <family val="0"/>
          </rPr>
          <t xml:space="preserve">
</t>
        </r>
        <r>
          <rPr>
            <b/>
            <sz val="16"/>
            <rFont val="Verdana"/>
            <family val="2"/>
          </rPr>
          <t>Digite apenas nas celulas AMARELAS</t>
        </r>
      </text>
    </comment>
    <comment ref="A9" authorId="0">
      <text>
        <r>
          <rPr>
            <b/>
            <sz val="8"/>
            <rFont val="Tahoma"/>
            <family val="0"/>
          </rPr>
          <t>Miguel: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Use uma bobina com valor nominal ou menor até 5% do valor especificado, isso permite ajustar com capaciotores.
Esta bobina</t>
        </r>
        <r>
          <rPr>
            <b/>
            <sz val="10"/>
            <rFont val="Tahoma"/>
            <family val="2"/>
          </rPr>
          <t xml:space="preserve"> não</t>
        </r>
        <r>
          <rPr>
            <sz val="10"/>
            <rFont val="Tahoma"/>
            <family val="2"/>
          </rPr>
          <t xml:space="preserve"> deve ter nucleo ajustavel</t>
        </r>
      </text>
    </comment>
    <comment ref="G16" authorId="0">
      <text>
        <r>
          <rPr>
            <b/>
            <sz val="8"/>
            <rFont val="Tahoma"/>
            <family val="0"/>
          </rPr>
          <t>Miguel: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C8 coloque varios capacitores em paralelo até obter o valor desejado use estyroflex em valores altos e NP0 em valores baixos</t>
        </r>
      </text>
    </comment>
  </commentList>
</comments>
</file>

<file path=xl/sharedStrings.xml><?xml version="1.0" encoding="utf-8"?>
<sst xmlns="http://schemas.openxmlformats.org/spreadsheetml/2006/main" count="38" uniqueCount="36">
  <si>
    <t>DIGITE A FREQUENCIA DE COBERTURA DO VFO em MHz</t>
  </si>
  <si>
    <t>min</t>
  </si>
  <si>
    <t>max.</t>
  </si>
  <si>
    <t>DIGITE O VALOR DO CAPACITOR VARIAVEL C9  EM pF</t>
  </si>
  <si>
    <t>F min</t>
  </si>
  <si>
    <t>F max</t>
  </si>
  <si>
    <t>XL=XC media</t>
  </si>
  <si>
    <t>XL=XC min</t>
  </si>
  <si>
    <t>XL=XC max</t>
  </si>
  <si>
    <t>L</t>
  </si>
  <si>
    <t>C max</t>
  </si>
  <si>
    <t>C min</t>
  </si>
  <si>
    <t>C fixo</t>
  </si>
  <si>
    <t>valor da bobina L1 em µH</t>
  </si>
  <si>
    <t>valor da capacitancia em paralelo sem o variavel em pF</t>
  </si>
  <si>
    <t>Atribua valores a C1 e C2  use valores comerciais proximos a</t>
  </si>
  <si>
    <t>Caso use sintonia fina digite o valor de C10 use valor proximo de</t>
  </si>
  <si>
    <t>C1</t>
  </si>
  <si>
    <t>C2</t>
  </si>
  <si>
    <t>C1 serie C2</t>
  </si>
  <si>
    <t>C10</t>
  </si>
  <si>
    <t>C8</t>
  </si>
  <si>
    <t>L3 e L4 µH</t>
  </si>
  <si>
    <t>C19 e C21 pF</t>
  </si>
  <si>
    <t>C20 pF</t>
  </si>
  <si>
    <t>MHz</t>
  </si>
  <si>
    <t>L3 = L4</t>
  </si>
  <si>
    <t>C19 = C21</t>
  </si>
  <si>
    <t>C20= 2XC19 paralelo</t>
  </si>
  <si>
    <t>perda dB em 2x a frequencia</t>
  </si>
  <si>
    <t>µH</t>
  </si>
  <si>
    <t>pF</t>
  </si>
  <si>
    <t>dB</t>
  </si>
  <si>
    <t>Filtro passa baixas foi feito com Q=1 e F -3dB a 300kHz  acima da frequencia F max, associe capacitores para obter o valor desejado ou aproxime a valores comerciais sempre com valores inferiores aos calculados ou use a tabela pronta na planilha LPF (usando indutores comercias)</t>
  </si>
  <si>
    <t>FREQUENCIA Max.</t>
  </si>
  <si>
    <t>max. Freq. de passagem       -0,1dB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</si>
</sst>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44" fontId="1" fillId="0" borderId="0" xfId="15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4" fontId="1" fillId="5" borderId="0" xfId="15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4" fontId="1" fillId="4" borderId="0" xfId="15" applyFont="1" applyFill="1" applyAlignment="1">
      <alignment horizontal="center" vertical="center"/>
    </xf>
    <xf numFmtId="44" fontId="1" fillId="5" borderId="0" xfId="15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</xdr:row>
      <xdr:rowOff>85725</xdr:rowOff>
    </xdr:from>
    <xdr:to>
      <xdr:col>10</xdr:col>
      <xdr:colOff>361950</xdr:colOff>
      <xdr:row>36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86200"/>
          <a:ext cx="90011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8515625" style="3" bestFit="1" customWidth="1"/>
    <col min="2" max="2" width="13.00390625" style="3" customWidth="1"/>
    <col min="3" max="3" width="19.00390625" style="3" bestFit="1" customWidth="1"/>
    <col min="4" max="4" width="13.00390625" style="3" customWidth="1"/>
    <col min="5" max="5" width="11.421875" style="3" bestFit="1" customWidth="1"/>
    <col min="6" max="6" width="11.421875" style="4" customWidth="1"/>
    <col min="7" max="7" width="14.7109375" style="3" bestFit="1" customWidth="1"/>
    <col min="8" max="8" width="13.00390625" style="3" bestFit="1" customWidth="1"/>
    <col min="9" max="9" width="14.7109375" style="3" bestFit="1" customWidth="1"/>
    <col min="10" max="16384" width="9.140625" style="3" customWidth="1"/>
  </cols>
  <sheetData>
    <row r="1" spans="1:9" ht="17.25" customHeight="1" thickBot="1">
      <c r="A1" s="41" t="s">
        <v>0</v>
      </c>
      <c r="B1" s="41"/>
      <c r="C1" s="41"/>
      <c r="D1" s="41"/>
      <c r="E1" s="41"/>
      <c r="F1" s="41"/>
      <c r="G1" s="41"/>
      <c r="H1" s="1" t="s">
        <v>1</v>
      </c>
      <c r="I1" s="2">
        <v>2.7</v>
      </c>
    </row>
    <row r="2" spans="8:9" ht="17.25" customHeight="1" thickBot="1">
      <c r="H2" s="1" t="s">
        <v>2</v>
      </c>
      <c r="I2" s="2">
        <v>3</v>
      </c>
    </row>
    <row r="3" spans="1:3" ht="17.25" customHeight="1" thickBot="1">
      <c r="A3" s="5"/>
      <c r="C3" s="5"/>
    </row>
    <row r="4" spans="1:9" ht="18.75" thickBot="1">
      <c r="A4" s="42" t="s">
        <v>3</v>
      </c>
      <c r="B4" s="42"/>
      <c r="C4" s="42"/>
      <c r="D4" s="42"/>
      <c r="E4" s="42"/>
      <c r="F4" s="42"/>
      <c r="G4" s="42"/>
      <c r="I4" s="6">
        <v>280</v>
      </c>
    </row>
    <row r="5" spans="1:9" ht="12.75">
      <c r="A5" s="26" t="s">
        <v>4</v>
      </c>
      <c r="B5" s="26" t="s">
        <v>5</v>
      </c>
      <c r="C5" s="26" t="s">
        <v>6</v>
      </c>
      <c r="D5" s="26" t="s">
        <v>7</v>
      </c>
      <c r="E5" s="26" t="s">
        <v>8</v>
      </c>
      <c r="F5" s="27" t="s">
        <v>9</v>
      </c>
      <c r="G5" s="26" t="s">
        <v>10</v>
      </c>
      <c r="H5" s="26" t="s">
        <v>11</v>
      </c>
      <c r="I5" s="26" t="s">
        <v>12</v>
      </c>
    </row>
    <row r="6" spans="1:9" ht="18">
      <c r="A6" s="7">
        <f>I1</f>
        <v>2.7</v>
      </c>
      <c r="B6" s="8">
        <f>I2</f>
        <v>3</v>
      </c>
      <c r="C6" s="8">
        <v>1</v>
      </c>
      <c r="D6" s="9">
        <f>2*PI()*F6*A6</f>
        <v>0.9473684210526316</v>
      </c>
      <c r="E6" s="9">
        <f>2*PI()*F6*B6</f>
        <v>1.0526315789473684</v>
      </c>
      <c r="F6" s="9">
        <f>C6/(2*PI()*((A6+B6)/2))</f>
        <v>0.05584383968136678</v>
      </c>
      <c r="G6" s="10">
        <f>25330*2*PI()/(D6*A6)</f>
        <v>62220.341415356364</v>
      </c>
      <c r="H6" s="10">
        <f>25330/((E6/(2*PI()*((B6+B6)/2))*B6^2))</f>
        <v>50398.47654643866</v>
      </c>
      <c r="I6" s="10">
        <f>G6-H6</f>
        <v>11821.864868917706</v>
      </c>
    </row>
    <row r="7" spans="1:9" ht="18">
      <c r="A7" s="7">
        <f>A6</f>
        <v>2.7</v>
      </c>
      <c r="B7" s="8">
        <f>B6</f>
        <v>3</v>
      </c>
      <c r="C7" s="10">
        <f>I6/I4</f>
        <v>42.22094596042038</v>
      </c>
      <c r="D7" s="10">
        <f>2*PI()*F7*A7</f>
        <v>39.99879090987194</v>
      </c>
      <c r="E7" s="10">
        <f>2*PI()*F7*B7</f>
        <v>44.443101010968824</v>
      </c>
      <c r="F7" s="10">
        <f>C7/(2*PI()*((A7+B7)/2))</f>
        <v>2.3577797374093663</v>
      </c>
      <c r="G7" s="10">
        <f>25330*2*PI()/(D7*A7)</f>
        <v>1473.684210526316</v>
      </c>
      <c r="H7" s="10">
        <f>25330/((E7/(2*PI()*((B7+B7)/2))*B7^2))</f>
        <v>1193.684210526316</v>
      </c>
      <c r="I7" s="8">
        <f>G7-H7</f>
        <v>280</v>
      </c>
    </row>
    <row r="8" ht="12.75"/>
    <row r="9" spans="1:8" ht="25.5" customHeight="1">
      <c r="A9" s="43" t="s">
        <v>13</v>
      </c>
      <c r="B9" s="43"/>
      <c r="C9" s="43"/>
      <c r="D9" s="43"/>
      <c r="E9" s="43"/>
      <c r="F9" s="43"/>
      <c r="G9" s="43"/>
      <c r="H9" s="11">
        <f>F7</f>
        <v>2.3577797374093663</v>
      </c>
    </row>
    <row r="10" spans="1:8" ht="25.5" customHeight="1">
      <c r="A10" s="43" t="s">
        <v>14</v>
      </c>
      <c r="B10" s="43"/>
      <c r="C10" s="43"/>
      <c r="D10" s="43"/>
      <c r="E10" s="43"/>
      <c r="F10" s="43"/>
      <c r="G10" s="43"/>
      <c r="H10" s="12">
        <f>H7</f>
        <v>1193.684210526316</v>
      </c>
    </row>
    <row r="11" ht="13.5" customHeight="1"/>
    <row r="12" spans="1:8" ht="25.5" customHeight="1">
      <c r="A12" s="37" t="s">
        <v>15</v>
      </c>
      <c r="B12" s="37"/>
      <c r="C12" s="37"/>
      <c r="D12" s="37"/>
      <c r="E12" s="37"/>
      <c r="F12" s="37"/>
      <c r="G12" s="37"/>
      <c r="H12" s="13">
        <f>H10*2/3</f>
        <v>795.7894736842107</v>
      </c>
    </row>
    <row r="13" spans="1:8" ht="12" customHeight="1">
      <c r="A13" s="14"/>
      <c r="B13" s="14"/>
      <c r="C13" s="14"/>
      <c r="D13" s="14"/>
      <c r="E13" s="14"/>
      <c r="F13" s="14"/>
      <c r="G13" s="14"/>
      <c r="H13" s="15"/>
    </row>
    <row r="14" spans="1:8" ht="18">
      <c r="A14" s="38" t="s">
        <v>16</v>
      </c>
      <c r="B14" s="38"/>
      <c r="C14" s="38"/>
      <c r="D14" s="38"/>
      <c r="E14" s="38"/>
      <c r="F14" s="38"/>
      <c r="G14" s="38"/>
      <c r="H14" s="17">
        <f>I4/10</f>
        <v>28</v>
      </c>
    </row>
    <row r="15" spans="1:8" ht="11.25" customHeight="1">
      <c r="A15" s="16"/>
      <c r="B15" s="16"/>
      <c r="C15" s="16"/>
      <c r="D15" s="16"/>
      <c r="E15" s="16"/>
      <c r="F15" s="16"/>
      <c r="G15" s="16"/>
      <c r="H15" s="18"/>
    </row>
    <row r="16" spans="2:11" ht="18" customHeight="1">
      <c r="B16" s="19" t="s">
        <v>17</v>
      </c>
      <c r="C16" s="19" t="s">
        <v>18</v>
      </c>
      <c r="D16" s="39" t="s">
        <v>19</v>
      </c>
      <c r="E16" s="39"/>
      <c r="F16" s="20" t="s">
        <v>20</v>
      </c>
      <c r="G16" s="19" t="s">
        <v>21</v>
      </c>
      <c r="H16" s="21"/>
      <c r="I16" s="21"/>
      <c r="J16" s="21"/>
      <c r="K16" s="21"/>
    </row>
    <row r="17" spans="2:11" ht="18">
      <c r="B17" s="22">
        <v>1200</v>
      </c>
      <c r="C17" s="22">
        <v>1200</v>
      </c>
      <c r="D17" s="40">
        <f>(B17*C17)/(B17+C17)</f>
        <v>600</v>
      </c>
      <c r="E17" s="40"/>
      <c r="F17" s="23">
        <v>30</v>
      </c>
      <c r="G17" s="24">
        <f>H10-D17-F17</f>
        <v>563.6842105263161</v>
      </c>
      <c r="H17" s="21"/>
      <c r="I17" s="21"/>
      <c r="J17" s="21"/>
      <c r="K17" s="21"/>
    </row>
    <row r="18" spans="8:11" ht="12.75">
      <c r="H18" s="21"/>
      <c r="I18" s="21"/>
      <c r="J18" s="21"/>
      <c r="K18" s="21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9" ht="0.75" customHeight="1"/>
    <row r="40" spans="1:10" ht="12.75" customHeight="1" hidden="1">
      <c r="A40" s="28" t="s">
        <v>33</v>
      </c>
      <c r="B40" s="29"/>
      <c r="C40" s="29"/>
      <c r="D40" s="29"/>
      <c r="E40" s="29"/>
      <c r="F40" s="29"/>
      <c r="G40" s="29"/>
      <c r="H40" s="29"/>
      <c r="I40" s="29"/>
      <c r="J40" s="30"/>
    </row>
    <row r="41" spans="1:10" ht="47.25" customHeight="1">
      <c r="A41" s="31"/>
      <c r="B41" s="32"/>
      <c r="C41" s="32"/>
      <c r="D41" s="32"/>
      <c r="E41" s="32"/>
      <c r="F41" s="32"/>
      <c r="G41" s="32"/>
      <c r="H41" s="32"/>
      <c r="I41" s="32"/>
      <c r="J41" s="33"/>
    </row>
    <row r="42" spans="1:10" ht="13.5" thickBot="1">
      <c r="A42" s="34"/>
      <c r="B42" s="35"/>
      <c r="C42" s="35"/>
      <c r="D42" s="35"/>
      <c r="E42" s="35"/>
      <c r="F42" s="35"/>
      <c r="G42" s="35"/>
      <c r="H42" s="35"/>
      <c r="I42" s="35"/>
      <c r="J42" s="36"/>
    </row>
    <row r="44" spans="2:4" ht="15.75">
      <c r="B44" s="25" t="s">
        <v>22</v>
      </c>
      <c r="C44" s="25" t="s">
        <v>23</v>
      </c>
      <c r="D44" s="25" t="s">
        <v>24</v>
      </c>
    </row>
    <row r="45" spans="2:4" ht="18">
      <c r="B45" s="11">
        <f>50/(2*PI()*(0.3+I2))</f>
        <v>2.411438531695384</v>
      </c>
      <c r="C45" s="24">
        <f>1000000/(2*PI()*50*(I2+0.3))</f>
        <v>964.5754126781537</v>
      </c>
      <c r="D45" s="24">
        <f>2*C45</f>
        <v>1929.1508253563075</v>
      </c>
    </row>
  </sheetData>
  <mergeCells count="9">
    <mergeCell ref="A1:G1"/>
    <mergeCell ref="A4:G4"/>
    <mergeCell ref="A9:G9"/>
    <mergeCell ref="A10:G10"/>
    <mergeCell ref="A40:J42"/>
    <mergeCell ref="A12:G12"/>
    <mergeCell ref="A14:G14"/>
    <mergeCell ref="D16:E16"/>
    <mergeCell ref="D17:E17"/>
  </mergeCells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G5" sqref="G5"/>
    </sheetView>
  </sheetViews>
  <sheetFormatPr defaultColWidth="9.140625" defaultRowHeight="12.75"/>
  <cols>
    <col min="1" max="1" width="16.57421875" style="1" customWidth="1"/>
    <col min="2" max="2" width="9.140625" style="1" customWidth="1"/>
    <col min="3" max="3" width="14.00390625" style="1" customWidth="1"/>
    <col min="4" max="4" width="17.28125" style="1" customWidth="1"/>
    <col min="5" max="5" width="16.00390625" style="1" customWidth="1"/>
    <col min="6" max="6" width="12.8515625" style="1" customWidth="1"/>
    <col min="7" max="16384" width="9.140625" style="1" customWidth="1"/>
  </cols>
  <sheetData>
    <row r="1" spans="1:6" ht="12.75" customHeight="1">
      <c r="A1" s="44" t="s">
        <v>34</v>
      </c>
      <c r="B1" s="44" t="s">
        <v>26</v>
      </c>
      <c r="C1" s="44" t="s">
        <v>27</v>
      </c>
      <c r="D1" s="44" t="s">
        <v>28</v>
      </c>
      <c r="E1" s="44" t="s">
        <v>35</v>
      </c>
      <c r="F1" s="44" t="s">
        <v>29</v>
      </c>
    </row>
    <row r="2" spans="1:6" ht="15.75">
      <c r="A2" s="44"/>
      <c r="B2" s="44"/>
      <c r="C2" s="44"/>
      <c r="D2" s="44"/>
      <c r="E2" s="44"/>
      <c r="F2" s="44"/>
    </row>
    <row r="3" spans="1:6" ht="15.75">
      <c r="A3" s="44"/>
      <c r="B3" s="44"/>
      <c r="C3" s="44"/>
      <c r="D3" s="44"/>
      <c r="E3" s="44"/>
      <c r="F3" s="44"/>
    </row>
    <row r="4" spans="1:6" ht="15.75">
      <c r="A4" s="1" t="s">
        <v>25</v>
      </c>
      <c r="B4" s="1" t="s">
        <v>30</v>
      </c>
      <c r="C4" s="1" t="s">
        <v>31</v>
      </c>
      <c r="D4" s="1" t="s">
        <v>31</v>
      </c>
      <c r="E4" s="1" t="s">
        <v>25</v>
      </c>
      <c r="F4" s="1" t="s">
        <v>32</v>
      </c>
    </row>
    <row r="6" spans="1:6" ht="15.75">
      <c r="A6" s="1">
        <v>1</v>
      </c>
      <c r="B6" s="1">
        <v>6.8</v>
      </c>
      <c r="C6" s="1">
        <v>3.9</v>
      </c>
      <c r="D6" s="1">
        <v>7.8</v>
      </c>
      <c r="E6" s="1">
        <v>1.15</v>
      </c>
      <c r="F6" s="1">
        <v>-29</v>
      </c>
    </row>
    <row r="7" spans="1:6" ht="15.75">
      <c r="A7" s="1">
        <v>1.5</v>
      </c>
      <c r="B7" s="1">
        <v>4.7</v>
      </c>
      <c r="C7" s="1">
        <v>2.2</v>
      </c>
      <c r="D7" s="1">
        <v>4.4</v>
      </c>
      <c r="E7" s="1">
        <v>1.8</v>
      </c>
      <c r="F7" s="1">
        <v>-24</v>
      </c>
    </row>
    <row r="8" spans="1:6" ht="15.75">
      <c r="A8" s="1">
        <v>2</v>
      </c>
      <c r="B8" s="1">
        <v>3.9</v>
      </c>
      <c r="C8" s="1">
        <v>1.8</v>
      </c>
      <c r="D8" s="1">
        <v>3.6</v>
      </c>
      <c r="E8" s="1">
        <v>2.2</v>
      </c>
      <c r="F8" s="1">
        <v>-30</v>
      </c>
    </row>
    <row r="9" spans="1:6" ht="15.75">
      <c r="A9" s="1">
        <v>2.5</v>
      </c>
      <c r="B9" s="1">
        <v>2.7</v>
      </c>
      <c r="C9" s="1">
        <v>1.5</v>
      </c>
      <c r="D9" s="1">
        <v>3</v>
      </c>
      <c r="E9" s="1">
        <v>2.9</v>
      </c>
      <c r="F9" s="1">
        <v>-27</v>
      </c>
    </row>
    <row r="10" spans="1:6" ht="15.75">
      <c r="A10" s="1">
        <v>3</v>
      </c>
      <c r="B10" s="1">
        <v>2.7</v>
      </c>
      <c r="C10" s="1">
        <v>1</v>
      </c>
      <c r="D10" s="1">
        <v>2</v>
      </c>
      <c r="E10" s="1">
        <v>3.4</v>
      </c>
      <c r="F10" s="1">
        <v>-25</v>
      </c>
    </row>
    <row r="11" spans="1:6" ht="15.75">
      <c r="A11" s="1">
        <v>3.5</v>
      </c>
      <c r="B11" s="1">
        <v>2.2</v>
      </c>
      <c r="C11" s="1">
        <v>1</v>
      </c>
      <c r="D11" s="1">
        <v>2</v>
      </c>
      <c r="E11" s="1">
        <v>3.9</v>
      </c>
      <c r="F11" s="1">
        <v>-29</v>
      </c>
    </row>
    <row r="12" spans="1:6" ht="15.75">
      <c r="A12" s="1">
        <v>4</v>
      </c>
      <c r="B12" s="1">
        <v>2.2</v>
      </c>
      <c r="C12" s="1">
        <v>680</v>
      </c>
      <c r="D12" s="1">
        <v>1360</v>
      </c>
      <c r="E12" s="1">
        <v>4.46</v>
      </c>
      <c r="F12" s="1">
        <v>-25</v>
      </c>
    </row>
    <row r="13" spans="1:6" ht="15.75">
      <c r="A13" s="1">
        <v>4.5</v>
      </c>
      <c r="B13" s="1">
        <v>1.8</v>
      </c>
      <c r="C13" s="1">
        <v>680</v>
      </c>
      <c r="D13" s="1">
        <v>1360</v>
      </c>
      <c r="E13" s="1">
        <v>5</v>
      </c>
      <c r="F13" s="1">
        <v>-26</v>
      </c>
    </row>
    <row r="14" spans="1:6" ht="15.75">
      <c r="A14" s="1">
        <v>5</v>
      </c>
      <c r="B14" s="1">
        <v>1.5</v>
      </c>
      <c r="C14" s="1">
        <v>680</v>
      </c>
      <c r="D14" s="1">
        <v>1360</v>
      </c>
      <c r="E14" s="1">
        <v>5.67</v>
      </c>
      <c r="F14" s="1">
        <v>-28</v>
      </c>
    </row>
    <row r="15" spans="1:6" ht="15.75">
      <c r="A15" s="1">
        <v>5.5</v>
      </c>
      <c r="B15" s="1">
        <v>1.5</v>
      </c>
      <c r="C15" s="1">
        <v>560</v>
      </c>
      <c r="D15" s="1">
        <v>1120</v>
      </c>
      <c r="E15" s="1">
        <v>6.1</v>
      </c>
      <c r="F15" s="1">
        <v>-27</v>
      </c>
    </row>
    <row r="16" spans="1:6" ht="15.75">
      <c r="A16" s="1">
        <v>6</v>
      </c>
      <c r="B16" s="1">
        <v>1.5</v>
      </c>
      <c r="C16" s="1">
        <v>470</v>
      </c>
      <c r="D16" s="1">
        <v>940</v>
      </c>
      <c r="E16" s="1">
        <v>6.5</v>
      </c>
      <c r="F16" s="1">
        <v>-26</v>
      </c>
    </row>
    <row r="17" spans="1:6" ht="15.75">
      <c r="A17" s="1">
        <v>6.5</v>
      </c>
      <c r="B17" s="1">
        <v>1.2</v>
      </c>
      <c r="C17" s="1">
        <v>560</v>
      </c>
      <c r="D17" s="1">
        <v>1120</v>
      </c>
      <c r="E17" s="1">
        <v>7</v>
      </c>
      <c r="F17" s="1">
        <v>-30</v>
      </c>
    </row>
    <row r="18" spans="1:6" ht="15.75">
      <c r="A18" s="1">
        <v>7</v>
      </c>
      <c r="B18" s="1">
        <v>1.2</v>
      </c>
      <c r="C18" s="1">
        <v>470</v>
      </c>
      <c r="D18" s="1">
        <v>940</v>
      </c>
      <c r="E18" s="1">
        <v>7.5</v>
      </c>
      <c r="F18" s="1">
        <v>-29</v>
      </c>
    </row>
    <row r="19" spans="1:6" ht="15.75">
      <c r="A19" s="1">
        <v>7.5</v>
      </c>
      <c r="B19" s="1">
        <v>1</v>
      </c>
      <c r="C19" s="1">
        <v>470</v>
      </c>
      <c r="D19" s="1">
        <v>940</v>
      </c>
      <c r="E19" s="1">
        <v>8.4</v>
      </c>
      <c r="F19" s="1">
        <v>-28</v>
      </c>
    </row>
    <row r="20" spans="1:6" ht="15.75">
      <c r="A20" s="1">
        <v>8</v>
      </c>
      <c r="B20" s="1">
        <v>1</v>
      </c>
      <c r="C20" s="1">
        <v>390</v>
      </c>
      <c r="D20" s="1">
        <v>780</v>
      </c>
      <c r="E20" s="1">
        <v>9</v>
      </c>
      <c r="F20" s="1">
        <v>-26</v>
      </c>
    </row>
    <row r="21" spans="1:6" ht="15.75">
      <c r="A21" s="1">
        <v>9</v>
      </c>
      <c r="B21" s="1">
        <v>1</v>
      </c>
      <c r="C21" s="1">
        <v>330</v>
      </c>
      <c r="D21" s="1">
        <v>660</v>
      </c>
      <c r="E21" s="1">
        <v>9.6</v>
      </c>
      <c r="F21" s="1">
        <v>-28</v>
      </c>
    </row>
    <row r="22" spans="1:6" ht="15.75">
      <c r="A22" s="1">
        <v>10</v>
      </c>
      <c r="B22" s="1">
        <v>0.68</v>
      </c>
      <c r="C22" s="1">
        <v>390</v>
      </c>
      <c r="D22" s="1">
        <v>780</v>
      </c>
      <c r="E22" s="1">
        <v>11</v>
      </c>
      <c r="F22" s="1">
        <v>-29</v>
      </c>
    </row>
    <row r="23" spans="1:6" ht="15.75">
      <c r="A23" s="1">
        <v>11</v>
      </c>
      <c r="B23" s="1">
        <v>0.68</v>
      </c>
      <c r="C23" s="1">
        <v>330</v>
      </c>
      <c r="D23" s="1">
        <v>660</v>
      </c>
      <c r="E23" s="1">
        <v>12.2</v>
      </c>
      <c r="F23" s="1">
        <v>-29</v>
      </c>
    </row>
    <row r="24" spans="1:6" ht="15.75">
      <c r="A24" s="1">
        <v>12</v>
      </c>
      <c r="B24" s="1">
        <v>0.68</v>
      </c>
      <c r="C24" s="1">
        <v>270</v>
      </c>
      <c r="D24" s="1">
        <v>540</v>
      </c>
      <c r="E24" s="1">
        <v>13.1</v>
      </c>
      <c r="F24" s="1">
        <v>-29</v>
      </c>
    </row>
    <row r="25" spans="1:6" ht="15.75">
      <c r="A25" s="1">
        <v>13</v>
      </c>
      <c r="B25" s="1">
        <v>0.68</v>
      </c>
      <c r="C25" s="1">
        <v>220</v>
      </c>
      <c r="D25" s="1">
        <v>440</v>
      </c>
      <c r="E25" s="1">
        <v>14.1</v>
      </c>
      <c r="F25" s="1">
        <v>-27</v>
      </c>
    </row>
    <row r="26" spans="1:6" ht="15.75">
      <c r="A26" s="1">
        <v>14</v>
      </c>
      <c r="B26" s="1">
        <v>0.47</v>
      </c>
      <c r="C26" s="1">
        <v>270</v>
      </c>
      <c r="D26" s="1">
        <v>540</v>
      </c>
      <c r="E26" s="1">
        <v>16.5</v>
      </c>
      <c r="F26" s="1">
        <v>-28</v>
      </c>
    </row>
    <row r="27" spans="1:6" ht="15.75">
      <c r="A27" s="1">
        <v>15</v>
      </c>
      <c r="B27" s="1">
        <v>0.47</v>
      </c>
      <c r="C27" s="1">
        <v>270</v>
      </c>
      <c r="D27" s="1">
        <v>540</v>
      </c>
      <c r="E27" s="1">
        <v>16.5</v>
      </c>
      <c r="F27" s="1">
        <v>-31</v>
      </c>
    </row>
    <row r="28" spans="1:6" ht="15.75">
      <c r="A28" s="1">
        <v>16</v>
      </c>
      <c r="B28" s="1">
        <v>0.47</v>
      </c>
      <c r="C28" s="1">
        <v>220</v>
      </c>
      <c r="D28" s="1">
        <v>440</v>
      </c>
      <c r="E28" s="1">
        <v>17.9</v>
      </c>
      <c r="F28" s="1">
        <v>-28</v>
      </c>
    </row>
    <row r="29" spans="1:6" ht="15.75">
      <c r="A29" s="1">
        <v>17</v>
      </c>
      <c r="B29" s="1">
        <v>0.47</v>
      </c>
      <c r="C29" s="1">
        <v>220</v>
      </c>
      <c r="D29" s="1">
        <v>440</v>
      </c>
      <c r="E29" s="1">
        <v>17.9</v>
      </c>
      <c r="F29" s="1">
        <v>-34</v>
      </c>
    </row>
    <row r="30" spans="1:6" ht="15.75">
      <c r="A30" s="1">
        <v>18</v>
      </c>
      <c r="B30" s="1">
        <v>0.47</v>
      </c>
      <c r="C30" s="1">
        <v>180</v>
      </c>
      <c r="D30" s="1">
        <v>360</v>
      </c>
      <c r="E30" s="1">
        <v>19.3</v>
      </c>
      <c r="F30" s="1">
        <v>-29</v>
      </c>
    </row>
    <row r="31" spans="1:6" ht="15.75">
      <c r="A31" s="1">
        <v>19</v>
      </c>
      <c r="B31" s="1">
        <v>0.39</v>
      </c>
      <c r="C31" s="1">
        <v>180</v>
      </c>
      <c r="D31" s="1">
        <v>360</v>
      </c>
      <c r="E31" s="1">
        <v>21.7</v>
      </c>
      <c r="F31" s="1">
        <v>-27</v>
      </c>
    </row>
    <row r="32" spans="1:6" ht="15.75">
      <c r="A32" s="1">
        <v>20</v>
      </c>
      <c r="B32" s="1">
        <v>0.39</v>
      </c>
      <c r="C32" s="1">
        <v>180</v>
      </c>
      <c r="D32" s="1">
        <v>360</v>
      </c>
      <c r="E32" s="1">
        <v>21.7</v>
      </c>
      <c r="F32" s="1">
        <v>-30</v>
      </c>
    </row>
    <row r="33" spans="1:6" ht="15.75">
      <c r="A33" s="1">
        <v>21</v>
      </c>
      <c r="B33" s="1">
        <v>0.39</v>
      </c>
      <c r="C33" s="1">
        <v>180</v>
      </c>
      <c r="D33" s="1">
        <v>360</v>
      </c>
      <c r="E33" s="1">
        <v>21.7</v>
      </c>
      <c r="F33" s="1">
        <v>-32</v>
      </c>
    </row>
    <row r="34" spans="1:6" ht="15.75">
      <c r="A34" s="1">
        <v>22</v>
      </c>
      <c r="B34" s="1">
        <v>0.39</v>
      </c>
      <c r="C34" s="1">
        <v>150</v>
      </c>
      <c r="D34" s="1">
        <v>300</v>
      </c>
      <c r="E34" s="1">
        <v>23.2</v>
      </c>
      <c r="F34" s="1">
        <v>-30</v>
      </c>
    </row>
    <row r="35" spans="1:6" ht="15.75">
      <c r="A35" s="1">
        <v>23</v>
      </c>
      <c r="B35" s="1">
        <v>0.39</v>
      </c>
      <c r="C35" s="1">
        <v>120</v>
      </c>
      <c r="D35" s="1">
        <v>240</v>
      </c>
      <c r="E35" s="1">
        <v>25.22</v>
      </c>
      <c r="F35" s="1">
        <v>-26</v>
      </c>
    </row>
    <row r="36" spans="1:6" ht="15.75">
      <c r="A36" s="1">
        <v>24</v>
      </c>
      <c r="B36" s="1">
        <v>0.33</v>
      </c>
      <c r="C36" s="1">
        <v>120</v>
      </c>
      <c r="D36" s="1">
        <v>240</v>
      </c>
      <c r="E36" s="1">
        <v>25.22</v>
      </c>
      <c r="F36" s="1">
        <v>-28</v>
      </c>
    </row>
    <row r="37" spans="1:6" ht="15.75">
      <c r="A37" s="1">
        <v>25</v>
      </c>
      <c r="B37" s="1">
        <v>0.33</v>
      </c>
      <c r="C37" s="1">
        <v>100</v>
      </c>
      <c r="D37" s="1">
        <v>200</v>
      </c>
      <c r="E37" s="1">
        <v>27.15</v>
      </c>
      <c r="F37" s="1">
        <v>-25</v>
      </c>
    </row>
    <row r="38" spans="1:6" ht="15.75">
      <c r="A38" s="1">
        <v>26</v>
      </c>
      <c r="B38" s="1">
        <v>0.33</v>
      </c>
      <c r="C38" s="1">
        <v>100</v>
      </c>
      <c r="D38" s="1">
        <v>200</v>
      </c>
      <c r="E38" s="1">
        <v>27.15</v>
      </c>
      <c r="F38" s="1">
        <v>-27</v>
      </c>
    </row>
    <row r="39" spans="1:6" ht="15.75">
      <c r="A39" s="1">
        <v>27</v>
      </c>
      <c r="B39" s="1">
        <v>0.33</v>
      </c>
      <c r="C39" s="1">
        <v>82</v>
      </c>
      <c r="D39" s="1">
        <v>164</v>
      </c>
      <c r="E39" s="1">
        <v>29.5</v>
      </c>
      <c r="F39" s="1">
        <v>-24</v>
      </c>
    </row>
    <row r="40" spans="1:6" ht="15.75">
      <c r="A40" s="1">
        <v>28</v>
      </c>
      <c r="B40" s="1">
        <v>0.33</v>
      </c>
      <c r="C40" s="1">
        <v>82</v>
      </c>
      <c r="D40" s="1">
        <v>164</v>
      </c>
      <c r="E40" s="1">
        <v>29.5</v>
      </c>
      <c r="F40" s="1">
        <v>-26</v>
      </c>
    </row>
    <row r="41" spans="1:6" ht="15.75">
      <c r="A41" s="1">
        <v>29</v>
      </c>
      <c r="B41" s="1">
        <v>0.33</v>
      </c>
      <c r="C41" s="1">
        <v>82</v>
      </c>
      <c r="D41" s="1">
        <v>164</v>
      </c>
      <c r="E41" s="1">
        <v>29.5</v>
      </c>
      <c r="F41" s="1">
        <v>-28</v>
      </c>
    </row>
    <row r="42" spans="1:6" ht="15.75">
      <c r="A42" s="1">
        <v>30</v>
      </c>
      <c r="B42" s="1">
        <v>0.22</v>
      </c>
      <c r="C42" s="1">
        <v>120</v>
      </c>
      <c r="D42" s="1">
        <v>240</v>
      </c>
      <c r="E42" s="1">
        <v>36</v>
      </c>
      <c r="F42" s="1">
        <v>-26</v>
      </c>
    </row>
  </sheetData>
  <mergeCells count="6">
    <mergeCell ref="B1:B3"/>
    <mergeCell ref="A1:A3"/>
    <mergeCell ref="F1:F3"/>
    <mergeCell ref="E1:E3"/>
    <mergeCell ref="D1:D3"/>
    <mergeCell ref="C1:C3"/>
  </mergeCells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2009-05-01T23:52:01Z</dcterms:created>
  <dcterms:modified xsi:type="dcterms:W3CDTF">2009-05-06T22:07:23Z</dcterms:modified>
  <cp:category/>
  <cp:version/>
  <cp:contentType/>
  <cp:contentStatus/>
</cp:coreProperties>
</file>