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59A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<sst xmlns="http://schemas.openxmlformats.org/spreadsheetml/2006/main" count="28" uniqueCount="24">
  <si>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Largo</t>
  </si>
  <si>
    <t>[cm]</t>
  </si>
  <si>
    <t>Nº Vueltas  [N]</t>
  </si>
  <si>
    <t>Diametro [cm]</t>
  </si>
  <si>
    <t>L[uHy] = NN*DD/(45D+102L)</t>
  </si>
  <si>
    <t>N=</t>
  </si>
  <si>
    <t>D[cm]=</t>
  </si>
  <si>
    <t>L[cm]=</t>
  </si>
  <si>
    <t>L[uHy]=</t>
  </si>
  <si>
    <t>C[F]=</t>
  </si>
  <si>
    <t>f[Kcs]=</t>
  </si>
  <si>
    <t>L[Hy]=</t>
  </si>
  <si>
    <t>C[pF]=</t>
  </si>
  <si>
    <t>Espaciado=</t>
  </si>
  <si>
    <t>mm</t>
  </si>
  <si>
    <t>Separacion=</t>
  </si>
  <si>
    <t>DiamAlam</t>
  </si>
  <si>
    <t>Largo del alambre:</t>
  </si>
  <si>
    <t>metros</t>
  </si>
  <si>
    <t>Peso:</t>
  </si>
  <si>
    <t>gramos</t>
  </si>
  <si>
    <t>Calculo de Inductancias - Por Marcelo LW2ETU</t>
  </si>
  <si>
    <r>
      <t>Xc[</t>
    </r>
    <r>
      <rPr>
        <b/>
        <sz val="8"/>
        <rFont val="Arial"/>
        <family val="2"/>
      </rPr>
      <t>Ohms</t>
    </r>
    <r>
      <rPr>
        <b/>
        <sz val="16"/>
        <rFont val="Arial"/>
        <family val="2"/>
      </rPr>
      <t>]=</t>
    </r>
  </si>
  <si>
    <r>
      <t>Xl[</t>
    </r>
    <r>
      <rPr>
        <b/>
        <sz val="8"/>
        <rFont val="Arial"/>
        <family val="2"/>
      </rPr>
      <t>Ohms</t>
    </r>
    <r>
      <rPr>
        <b/>
        <sz val="16"/>
        <rFont val="Arial"/>
        <family val="2"/>
      </rPr>
      <t>]=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</si>
</sst>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E+00"/>
    <numFmt numFmtId="173" formatCode="0.00_ ;[Red]\-0.00\ "/>
    <numFmt numFmtId="174" formatCode="0.000_ ;[Red]\-0.000\ "/>
    <numFmt numFmtId="175" formatCode="0.0000_ ;[Red]\-0.0000\ "/>
  </numFmts>
  <fonts count="10">
    <font>
      <sz val="10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22"/>
      <name val="BankGothic Lt BT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1" fontId="5" fillId="3" borderId="6" xfId="0" applyNumberFormat="1" applyFont="1" applyFill="1" applyBorder="1" applyAlignment="1">
      <alignment/>
    </xf>
    <xf numFmtId="11" fontId="0" fillId="3" borderId="7" xfId="0" applyNumberFormat="1" applyFill="1" applyBorder="1" applyAlignment="1">
      <alignment horizontal="center"/>
    </xf>
    <xf numFmtId="11" fontId="6" fillId="3" borderId="6" xfId="0" applyNumberFormat="1" applyFont="1" applyFill="1" applyBorder="1" applyAlignment="1">
      <alignment horizontal="center"/>
    </xf>
    <xf numFmtId="174" fontId="6" fillId="3" borderId="8" xfId="0" applyNumberFormat="1" applyFont="1" applyFill="1" applyBorder="1" applyAlignment="1">
      <alignment horizontal="center"/>
    </xf>
    <xf numFmtId="11" fontId="6" fillId="3" borderId="7" xfId="0" applyNumberFormat="1" applyFont="1" applyFill="1" applyBorder="1" applyAlignment="1">
      <alignment horizontal="center"/>
    </xf>
    <xf numFmtId="173" fontId="6" fillId="3" borderId="6" xfId="0" applyNumberFormat="1" applyFont="1" applyFill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2" fontId="2" fillId="2" borderId="16" xfId="0" applyNumberFormat="1" applyFont="1" applyFill="1" applyBorder="1" applyAlignment="1">
      <alignment horizontal="left" vertical="center"/>
    </xf>
    <xf numFmtId="173" fontId="3" fillId="3" borderId="12" xfId="0" applyNumberFormat="1" applyFont="1" applyFill="1" applyBorder="1" applyAlignment="1">
      <alignment horizontal="center" vertical="center"/>
    </xf>
    <xf numFmtId="173" fontId="3" fillId="3" borderId="1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72" fontId="9" fillId="3" borderId="9" xfId="0" applyNumberFormat="1" applyFont="1" applyFill="1" applyBorder="1" applyAlignment="1">
      <alignment horizontal="center" vertical="center"/>
    </xf>
    <xf numFmtId="172" fontId="9" fillId="3" borderId="1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72" fontId="2" fillId="3" borderId="9" xfId="0" applyNumberFormat="1" applyFont="1" applyFill="1" applyBorder="1" applyAlignment="1">
      <alignment horizontal="center" vertical="center"/>
    </xf>
    <xf numFmtId="172" fontId="2" fillId="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11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7"/>
  <sheetViews>
    <sheetView tabSelected="1" zoomScale="73" zoomScaleNormal="73" workbookViewId="0" topLeftCell="A1">
      <selection activeCell="I42" sqref="I42"/>
    </sheetView>
  </sheetViews>
  <sheetFormatPr defaultColWidth="11.421875" defaultRowHeight="12.75"/>
  <cols>
    <col min="1" max="1" width="5.28125" style="0" customWidth="1"/>
    <col min="2" max="2" width="7.7109375" style="0" customWidth="1"/>
    <col min="3" max="3" width="10.7109375" style="0" customWidth="1"/>
    <col min="4" max="4" width="11.28125" style="0" customWidth="1"/>
    <col min="5" max="5" width="13.7109375" style="0" customWidth="1"/>
    <col min="6" max="8" width="10.7109375" style="0" customWidth="1"/>
    <col min="9" max="9" width="17.421875" style="0" customWidth="1"/>
    <col min="10" max="10" width="13.7109375" style="0" customWidth="1"/>
    <col min="11" max="11" width="12.57421875" style="0" customWidth="1"/>
    <col min="12" max="12" width="10.7109375" style="0" customWidth="1"/>
    <col min="13" max="13" width="6.28125" style="0" customWidth="1"/>
    <col min="14" max="14" width="5.00390625" style="0" customWidth="1"/>
    <col min="15" max="15" width="4.57421875" style="0" customWidth="1"/>
  </cols>
  <sheetData>
    <row r="1" ht="13.5" thickBot="1"/>
    <row r="2" spans="3:12" ht="43.5" customHeight="1" thickBot="1">
      <c r="C2" s="62" t="s">
        <v>21</v>
      </c>
      <c r="D2" s="63"/>
      <c r="E2" s="63"/>
      <c r="F2" s="63"/>
      <c r="G2" s="63"/>
      <c r="H2" s="63"/>
      <c r="I2" s="63"/>
      <c r="J2" s="63"/>
      <c r="K2" s="63"/>
      <c r="L2" s="64"/>
    </row>
    <row r="3" ht="13.5" thickBot="1"/>
    <row r="4" spans="4:5" ht="13.5" thickBot="1">
      <c r="D4" s="32" t="s">
        <v>5</v>
      </c>
      <c r="E4" s="21">
        <v>15</v>
      </c>
    </row>
    <row r="5" spans="4:11" ht="12.75" customHeight="1" thickBot="1">
      <c r="D5" s="33"/>
      <c r="E5" s="34"/>
      <c r="G5" s="23" t="s">
        <v>4</v>
      </c>
      <c r="H5" s="24"/>
      <c r="I5" s="24"/>
      <c r="J5" s="24"/>
      <c r="K5" s="25"/>
    </row>
    <row r="6" spans="4:11" ht="12.75" customHeight="1">
      <c r="D6" s="32" t="s">
        <v>6</v>
      </c>
      <c r="E6" s="21">
        <v>1</v>
      </c>
      <c r="G6" s="26"/>
      <c r="H6" s="27"/>
      <c r="I6" s="27"/>
      <c r="J6" s="27"/>
      <c r="K6" s="28"/>
    </row>
    <row r="7" spans="4:11" ht="13.5" customHeight="1" thickBot="1">
      <c r="D7" s="33"/>
      <c r="E7" s="34"/>
      <c r="G7" s="29"/>
      <c r="H7" s="30"/>
      <c r="I7" s="30"/>
      <c r="J7" s="30"/>
      <c r="K7" s="31"/>
    </row>
    <row r="8" spans="4:16" ht="12.75">
      <c r="D8" s="32" t="s">
        <v>7</v>
      </c>
      <c r="E8" s="21">
        <v>4</v>
      </c>
      <c r="P8" s="7"/>
    </row>
    <row r="9" spans="4:16" ht="13.5" thickBot="1">
      <c r="D9" s="33"/>
      <c r="E9" s="22"/>
      <c r="P9" s="7"/>
    </row>
    <row r="10" spans="1:16" ht="12.75">
      <c r="A10" s="1"/>
      <c r="B10" s="1"/>
      <c r="C10" s="1"/>
      <c r="E10" s="46" t="s">
        <v>8</v>
      </c>
      <c r="F10" s="48">
        <f>(E4*E4*E6*E6)/(45*E6+102*E8)</f>
        <v>0.4966887417218543</v>
      </c>
      <c r="G10" s="49"/>
      <c r="I10" s="52" t="s">
        <v>13</v>
      </c>
      <c r="J10" s="35">
        <f>+(E8/E4)*10</f>
        <v>2.6666666666666665</v>
      </c>
      <c r="K10" s="37" t="s">
        <v>14</v>
      </c>
      <c r="P10" s="7"/>
    </row>
    <row r="11" spans="1:16" ht="13.5" thickBot="1">
      <c r="A11" s="1"/>
      <c r="B11" s="45"/>
      <c r="C11" s="45"/>
      <c r="E11" s="47"/>
      <c r="F11" s="50"/>
      <c r="G11" s="51"/>
      <c r="I11" s="53"/>
      <c r="J11" s="36"/>
      <c r="K11" s="38"/>
      <c r="P11" s="7"/>
    </row>
    <row r="12" spans="1:16" ht="15" customHeight="1" thickBot="1">
      <c r="A12" s="1"/>
      <c r="B12" s="45"/>
      <c r="C12" s="45"/>
      <c r="E12" s="52" t="s">
        <v>16</v>
      </c>
      <c r="F12" s="65">
        <v>0.5</v>
      </c>
      <c r="G12" s="67" t="s">
        <v>14</v>
      </c>
      <c r="I12" s="52" t="s">
        <v>15</v>
      </c>
      <c r="J12" s="35">
        <f>+J10-F12</f>
        <v>2.1666666666666665</v>
      </c>
      <c r="K12" s="37" t="s">
        <v>14</v>
      </c>
      <c r="P12" s="7"/>
    </row>
    <row r="13" spans="1:16" ht="14.25" customHeight="1" thickBot="1">
      <c r="A13" s="1"/>
      <c r="B13" s="69" t="s">
        <v>3</v>
      </c>
      <c r="C13" s="70"/>
      <c r="E13" s="53"/>
      <c r="F13" s="66"/>
      <c r="G13" s="68"/>
      <c r="I13" s="53"/>
      <c r="J13" s="36"/>
      <c r="K13" s="38"/>
      <c r="P13" s="7"/>
    </row>
    <row r="14" spans="1:16" ht="13.5" thickBot="1">
      <c r="A14" s="1"/>
      <c r="B14" s="58">
        <v>5.1</v>
      </c>
      <c r="C14" s="59"/>
      <c r="P14" s="7"/>
    </row>
    <row r="15" spans="1:16" ht="12.75">
      <c r="A15" s="1"/>
      <c r="B15" s="2" t="s">
        <v>0</v>
      </c>
      <c r="C15" s="60" t="s">
        <v>2</v>
      </c>
      <c r="D15" s="60"/>
      <c r="E15" s="60"/>
      <c r="F15" s="60"/>
      <c r="G15" s="60"/>
      <c r="H15" s="60"/>
      <c r="I15" s="60"/>
      <c r="J15" s="60"/>
      <c r="K15" s="60"/>
      <c r="L15" s="61"/>
      <c r="P15" s="7"/>
    </row>
    <row r="16" spans="1:16" ht="12.75">
      <c r="A16" s="1"/>
      <c r="B16" s="3" t="s">
        <v>1</v>
      </c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  <c r="J16" s="10">
        <v>8</v>
      </c>
      <c r="K16" s="10">
        <v>9</v>
      </c>
      <c r="L16" s="11">
        <v>10</v>
      </c>
      <c r="P16" s="7"/>
    </row>
    <row r="17" spans="1:16" ht="12.75">
      <c r="A17" s="1"/>
      <c r="B17" s="8">
        <v>2</v>
      </c>
      <c r="C17" s="18">
        <f>$B$14*$B$14*C$16*C$16/(45*$B$14+102*B17)</f>
        <v>0.06</v>
      </c>
      <c r="D17" s="18">
        <f>$B$14*$B$14*D$16*D$16/(45*$B$14+102*B17)</f>
        <v>0.24</v>
      </c>
      <c r="E17" s="18">
        <f>$B$14*$B$14*E$16*E$16/(45*$B$14+102*B17)</f>
        <v>0.54</v>
      </c>
      <c r="F17" s="18">
        <f>$B$14*$B$14*F$16*F$16/(45*$B$14+102*B17)</f>
        <v>0.96</v>
      </c>
      <c r="G17" s="18">
        <f>$B$14*$B$14*G$16*G$16/(45*$B$14+102*B17)</f>
        <v>1.4999999999999998</v>
      </c>
      <c r="H17" s="18">
        <f>$B$14*$B$14*H$16*H$16/(45*$B$14+102*B17)</f>
        <v>2.16</v>
      </c>
      <c r="I17" s="18">
        <f>$B$14*$B$14*I$16*I$16/(45*$B$14+102*B17)</f>
        <v>2.94</v>
      </c>
      <c r="J17" s="18">
        <f>$B$14*$B$14*J$16*J$16/(45*$B$14+102*B17)</f>
        <v>3.84</v>
      </c>
      <c r="K17" s="18">
        <f>$B$14*$B$14*K$16*K$16/(45*$B$14+102*B17)</f>
        <v>4.859999999999999</v>
      </c>
      <c r="L17" s="18">
        <f>$B$14*$B$14*L$16*L$16/(45*$B$14+102*B17)</f>
        <v>5.999999999999999</v>
      </c>
      <c r="P17" s="7"/>
    </row>
    <row r="18" spans="1:16" ht="12.75">
      <c r="A18" s="1"/>
      <c r="B18" s="8">
        <v>4</v>
      </c>
      <c r="C18" s="18">
        <f aca="true" t="shared" si="0" ref="C18:C26">B$14*B$14*C$16*C$16/(45*B$14+102*B18)</f>
        <v>0.040799999999999996</v>
      </c>
      <c r="D18" s="18">
        <f aca="true" t="shared" si="1" ref="D18:D26">$B$14*$B$14*D$16*D$16/(45*$B$14+102*B18)</f>
        <v>0.16319999999999998</v>
      </c>
      <c r="E18" s="18">
        <f aca="true" t="shared" si="2" ref="E18:E26">$B$14*$B$14*E$16*E$16/(45*$B$14+102*B18)</f>
        <v>0.3672</v>
      </c>
      <c r="F18" s="18">
        <f aca="true" t="shared" si="3" ref="F18:F26">$B$14*$B$14*F$16*F$16/(45*$B$14+102*B18)</f>
        <v>0.6527999999999999</v>
      </c>
      <c r="G18" s="18">
        <f aca="true" t="shared" si="4" ref="G18:G26">$B$14*$B$14*G$16*G$16/(45*$B$14+102*B18)</f>
        <v>1.0199999999999998</v>
      </c>
      <c r="H18" s="18">
        <f aca="true" t="shared" si="5" ref="H18:H26">$B$14*$B$14*H$16*H$16/(45*$B$14+102*B18)</f>
        <v>1.4688</v>
      </c>
      <c r="I18" s="18">
        <f aca="true" t="shared" si="6" ref="I18:I26">$B$14*$B$14*I$16*I$16/(45*$B$14+102*B18)</f>
        <v>1.9992</v>
      </c>
      <c r="J18" s="18">
        <f aca="true" t="shared" si="7" ref="J18:J26">$B$14*$B$14*J$16*J$16/(45*$B$14+102*B18)</f>
        <v>2.6111999999999997</v>
      </c>
      <c r="K18" s="18">
        <f aca="true" t="shared" si="8" ref="K18:K26">$B$14*$B$14*K$16*K$16/(45*$B$14+102*B18)</f>
        <v>3.3047999999999997</v>
      </c>
      <c r="L18" s="18">
        <f aca="true" t="shared" si="9" ref="L18:L26">$B$14*$B$14*L$16*L$16/(45*$B$14+102*B18)</f>
        <v>4.079999999999999</v>
      </c>
      <c r="P18" s="7"/>
    </row>
    <row r="19" spans="2:16" ht="12.75">
      <c r="B19" s="8">
        <f aca="true" t="shared" si="10" ref="B19:B26">2*B18</f>
        <v>8</v>
      </c>
      <c r="C19" s="18">
        <f t="shared" si="0"/>
        <v>0.024878048780487803</v>
      </c>
      <c r="D19" s="18">
        <f t="shared" si="1"/>
        <v>0.09951219512195121</v>
      </c>
      <c r="E19" s="18">
        <f t="shared" si="2"/>
        <v>0.22390243902439025</v>
      </c>
      <c r="F19" s="18">
        <f t="shared" si="3"/>
        <v>0.39804878048780484</v>
      </c>
      <c r="G19" s="18">
        <f t="shared" si="4"/>
        <v>0.621951219512195</v>
      </c>
      <c r="H19" s="18">
        <f t="shared" si="5"/>
        <v>0.895609756097561</v>
      </c>
      <c r="I19" s="18">
        <f t="shared" si="6"/>
        <v>1.2190243902439024</v>
      </c>
      <c r="J19" s="18">
        <f t="shared" si="7"/>
        <v>1.5921951219512194</v>
      </c>
      <c r="K19" s="18">
        <f t="shared" si="8"/>
        <v>2.015121951219512</v>
      </c>
      <c r="L19" s="18">
        <f t="shared" si="9"/>
        <v>2.48780487804878</v>
      </c>
      <c r="P19" s="7"/>
    </row>
    <row r="20" spans="2:16" ht="12.75">
      <c r="B20" s="8">
        <f t="shared" si="10"/>
        <v>16</v>
      </c>
      <c r="C20" s="18">
        <f t="shared" si="0"/>
        <v>0.013972602739726026</v>
      </c>
      <c r="D20" s="18">
        <f t="shared" si="1"/>
        <v>0.0558904109589041</v>
      </c>
      <c r="E20" s="18">
        <f t="shared" si="2"/>
        <v>0.12575342465753425</v>
      </c>
      <c r="F20" s="18">
        <f t="shared" si="3"/>
        <v>0.2235616438356164</v>
      </c>
      <c r="G20" s="18">
        <f t="shared" si="4"/>
        <v>0.34931506849315064</v>
      </c>
      <c r="H20" s="18">
        <f t="shared" si="5"/>
        <v>0.503013698630137</v>
      </c>
      <c r="I20" s="18">
        <f t="shared" si="6"/>
        <v>0.6846575342465754</v>
      </c>
      <c r="J20" s="18">
        <f t="shared" si="7"/>
        <v>0.8942465753424657</v>
      </c>
      <c r="K20" s="18">
        <f t="shared" si="8"/>
        <v>1.1317808219178083</v>
      </c>
      <c r="L20" s="18">
        <f t="shared" si="9"/>
        <v>1.3972602739726026</v>
      </c>
      <c r="P20" s="7"/>
    </row>
    <row r="21" spans="2:16" ht="12.75">
      <c r="B21" s="8">
        <f t="shared" si="10"/>
        <v>32</v>
      </c>
      <c r="C21" s="18">
        <f t="shared" si="0"/>
        <v>0.007445255474452554</v>
      </c>
      <c r="D21" s="18">
        <f t="shared" si="1"/>
        <v>0.029781021897810216</v>
      </c>
      <c r="E21" s="18">
        <f t="shared" si="2"/>
        <v>0.067007299270073</v>
      </c>
      <c r="F21" s="18">
        <f t="shared" si="3"/>
        <v>0.11912408759124087</v>
      </c>
      <c r="G21" s="18">
        <f t="shared" si="4"/>
        <v>0.18613138686131384</v>
      </c>
      <c r="H21" s="18">
        <f t="shared" si="5"/>
        <v>0.268029197080292</v>
      </c>
      <c r="I21" s="18">
        <f t="shared" si="6"/>
        <v>0.3648175182481752</v>
      </c>
      <c r="J21" s="18">
        <f t="shared" si="7"/>
        <v>0.47649635036496346</v>
      </c>
      <c r="K21" s="18">
        <f t="shared" si="8"/>
        <v>0.603065693430657</v>
      </c>
      <c r="L21" s="18">
        <f t="shared" si="9"/>
        <v>0.7445255474452553</v>
      </c>
      <c r="P21" s="7"/>
    </row>
    <row r="22" spans="2:16" ht="12.75">
      <c r="B22" s="8">
        <f t="shared" si="10"/>
        <v>64</v>
      </c>
      <c r="C22" s="18">
        <f t="shared" si="0"/>
        <v>0.0038490566037735845</v>
      </c>
      <c r="D22" s="18">
        <f t="shared" si="1"/>
        <v>0.015396226415094338</v>
      </c>
      <c r="E22" s="18">
        <f t="shared" si="2"/>
        <v>0.03464150943396226</v>
      </c>
      <c r="F22" s="18">
        <f t="shared" si="3"/>
        <v>0.06158490566037735</v>
      </c>
      <c r="G22" s="18">
        <f t="shared" si="4"/>
        <v>0.0962264150943396</v>
      </c>
      <c r="H22" s="18">
        <f t="shared" si="5"/>
        <v>0.13856603773584905</v>
      </c>
      <c r="I22" s="18">
        <f t="shared" si="6"/>
        <v>0.18860377358490565</v>
      </c>
      <c r="J22" s="18">
        <f t="shared" si="7"/>
        <v>0.2463396226415094</v>
      </c>
      <c r="K22" s="18">
        <f t="shared" si="8"/>
        <v>0.3117735849056604</v>
      </c>
      <c r="L22" s="18">
        <f t="shared" si="9"/>
        <v>0.3849056603773584</v>
      </c>
      <c r="P22" s="7"/>
    </row>
    <row r="23" spans="2:16" ht="12.75">
      <c r="B23" s="8">
        <f t="shared" si="10"/>
        <v>128</v>
      </c>
      <c r="C23" s="18">
        <f t="shared" si="0"/>
        <v>0.0019577735124760077</v>
      </c>
      <c r="D23" s="18">
        <f t="shared" si="1"/>
        <v>0.00783109404990403</v>
      </c>
      <c r="E23" s="18">
        <f t="shared" si="2"/>
        <v>0.01761996161228407</v>
      </c>
      <c r="F23" s="18">
        <f t="shared" si="3"/>
        <v>0.03132437619961612</v>
      </c>
      <c r="G23" s="18">
        <f t="shared" si="4"/>
        <v>0.04894433781190018</v>
      </c>
      <c r="H23" s="18">
        <f t="shared" si="5"/>
        <v>0.07047984644913628</v>
      </c>
      <c r="I23" s="18">
        <f t="shared" si="6"/>
        <v>0.09593090211132438</v>
      </c>
      <c r="J23" s="18">
        <f t="shared" si="7"/>
        <v>0.1252975047984645</v>
      </c>
      <c r="K23" s="18">
        <f t="shared" si="8"/>
        <v>0.1585796545105566</v>
      </c>
      <c r="L23" s="18">
        <f t="shared" si="9"/>
        <v>0.19577735124760073</v>
      </c>
      <c r="P23" s="7"/>
    </row>
    <row r="24" spans="2:16" ht="12.75">
      <c r="B24" s="8">
        <f t="shared" si="10"/>
        <v>256</v>
      </c>
      <c r="C24" s="18">
        <f t="shared" si="0"/>
        <v>0.0009874152952565342</v>
      </c>
      <c r="D24" s="18">
        <f t="shared" si="1"/>
        <v>0.003949661181026137</v>
      </c>
      <c r="E24" s="18">
        <f t="shared" si="2"/>
        <v>0.00888673765730881</v>
      </c>
      <c r="F24" s="18">
        <f t="shared" si="3"/>
        <v>0.015798644724104548</v>
      </c>
      <c r="G24" s="18">
        <f t="shared" si="4"/>
        <v>0.024685382381413355</v>
      </c>
      <c r="H24" s="18">
        <f t="shared" si="5"/>
        <v>0.03554695062923524</v>
      </c>
      <c r="I24" s="18">
        <f t="shared" si="6"/>
        <v>0.04838334946757018</v>
      </c>
      <c r="J24" s="18">
        <f t="shared" si="7"/>
        <v>0.06319457889641819</v>
      </c>
      <c r="K24" s="18">
        <f t="shared" si="8"/>
        <v>0.07998063891577928</v>
      </c>
      <c r="L24" s="18">
        <f t="shared" si="9"/>
        <v>0.09874152952565342</v>
      </c>
      <c r="P24" s="7"/>
    </row>
    <row r="25" spans="2:16" ht="12.75">
      <c r="B25" s="8">
        <f t="shared" si="10"/>
        <v>512</v>
      </c>
      <c r="C25" s="18">
        <f t="shared" si="0"/>
        <v>0.0004958677685950413</v>
      </c>
      <c r="D25" s="18">
        <f t="shared" si="1"/>
        <v>0.0019834710743801653</v>
      </c>
      <c r="E25" s="18">
        <f t="shared" si="2"/>
        <v>0.004462809917355372</v>
      </c>
      <c r="F25" s="18">
        <f t="shared" si="3"/>
        <v>0.007933884297520661</v>
      </c>
      <c r="G25" s="18">
        <f t="shared" si="4"/>
        <v>0.012396694214876032</v>
      </c>
      <c r="H25" s="18">
        <f t="shared" si="5"/>
        <v>0.01785123966942149</v>
      </c>
      <c r="I25" s="18">
        <f t="shared" si="6"/>
        <v>0.024297520661157024</v>
      </c>
      <c r="J25" s="18">
        <f t="shared" si="7"/>
        <v>0.031735537190082645</v>
      </c>
      <c r="K25" s="18">
        <f t="shared" si="8"/>
        <v>0.04016528925619835</v>
      </c>
      <c r="L25" s="18">
        <f t="shared" si="9"/>
        <v>0.04958677685950413</v>
      </c>
      <c r="P25" s="7"/>
    </row>
    <row r="26" spans="2:16" ht="13.5" thickBot="1">
      <c r="B26" s="9">
        <f t="shared" si="10"/>
        <v>1024</v>
      </c>
      <c r="C26" s="18">
        <f t="shared" si="0"/>
        <v>0.00024847746650426305</v>
      </c>
      <c r="D26" s="18">
        <f t="shared" si="1"/>
        <v>0.0009939098660170522</v>
      </c>
      <c r="E26" s="18">
        <f t="shared" si="2"/>
        <v>0.002236297198538368</v>
      </c>
      <c r="F26" s="18">
        <f t="shared" si="3"/>
        <v>0.003975639464068209</v>
      </c>
      <c r="G26" s="18">
        <f t="shared" si="4"/>
        <v>0.006211936662606576</v>
      </c>
      <c r="H26" s="18">
        <f t="shared" si="5"/>
        <v>0.008945188794153472</v>
      </c>
      <c r="I26" s="18">
        <f t="shared" si="6"/>
        <v>0.012175395858708893</v>
      </c>
      <c r="J26" s="18">
        <f t="shared" si="7"/>
        <v>0.015902557856272835</v>
      </c>
      <c r="K26" s="18">
        <f t="shared" si="8"/>
        <v>0.020126674786845312</v>
      </c>
      <c r="L26" s="18">
        <f t="shared" si="9"/>
        <v>0.024847746650426304</v>
      </c>
      <c r="P26" s="7"/>
    </row>
    <row r="27" spans="2:16" ht="12.75" customHeight="1">
      <c r="B27" s="1"/>
      <c r="P27" s="7"/>
    </row>
    <row r="28" spans="2:16" ht="12.75" customHeight="1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P28" s="7"/>
    </row>
    <row r="29" spans="2:16" ht="12.75" customHeight="1">
      <c r="B29" s="45"/>
      <c r="C29" s="45"/>
      <c r="D29" s="52" t="s">
        <v>8</v>
      </c>
      <c r="E29" s="54">
        <f>F10</f>
        <v>0.4966887417218543</v>
      </c>
      <c r="F29" s="52" t="s">
        <v>10</v>
      </c>
      <c r="G29" s="54">
        <v>3500</v>
      </c>
      <c r="H29" s="41" t="s">
        <v>9</v>
      </c>
      <c r="I29" s="43">
        <f>1/(E29*4*PI()*PI()*G29*G29)</f>
        <v>4.1631289061205454E-09</v>
      </c>
      <c r="J29" s="41" t="s">
        <v>23</v>
      </c>
      <c r="K29" s="39">
        <f>2*PI()*G29*E29</f>
        <v>10922.755914798949</v>
      </c>
      <c r="L29" s="5"/>
      <c r="P29" s="7"/>
    </row>
    <row r="30" spans="2:16" ht="12.75" customHeight="1" thickBot="1">
      <c r="B30" s="45"/>
      <c r="C30" s="45"/>
      <c r="D30" s="53"/>
      <c r="E30" s="55"/>
      <c r="F30" s="53"/>
      <c r="G30" s="55"/>
      <c r="H30" s="42"/>
      <c r="I30" s="44"/>
      <c r="J30" s="42"/>
      <c r="K30" s="40"/>
      <c r="L30" s="5"/>
      <c r="P30" s="7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19"/>
      <c r="L31" s="4"/>
      <c r="P31" s="7"/>
    </row>
    <row r="32" spans="2:16" ht="13.5" thickBot="1">
      <c r="B32" s="4"/>
      <c r="C32" s="6"/>
      <c r="D32" s="6"/>
      <c r="E32" s="6"/>
      <c r="F32" s="6"/>
      <c r="G32" s="6"/>
      <c r="H32" s="6"/>
      <c r="I32" s="6"/>
      <c r="J32" s="6"/>
      <c r="K32" s="20"/>
      <c r="L32" s="6"/>
      <c r="P32" s="7"/>
    </row>
    <row r="33" spans="2:16" ht="12.75" customHeight="1">
      <c r="B33" s="4"/>
      <c r="C33" s="6"/>
      <c r="D33" s="52" t="s">
        <v>12</v>
      </c>
      <c r="E33" s="56">
        <v>1850</v>
      </c>
      <c r="F33" s="52" t="s">
        <v>10</v>
      </c>
      <c r="G33" s="54">
        <v>3600</v>
      </c>
      <c r="H33" s="41" t="s">
        <v>11</v>
      </c>
      <c r="I33" s="43">
        <f>1000000/(E33*4*PI()*PI()*G33*G33)</f>
        <v>1.056485481756108E-06</v>
      </c>
      <c r="J33" s="41" t="s">
        <v>22</v>
      </c>
      <c r="K33" s="39">
        <f>1/(2*PI()*G33*E33)</f>
        <v>2.3897138602386687E-08</v>
      </c>
      <c r="L33" s="6"/>
      <c r="P33" s="7"/>
    </row>
    <row r="34" spans="2:16" ht="13.5" customHeight="1" thickBot="1">
      <c r="B34" s="4"/>
      <c r="C34" s="6"/>
      <c r="D34" s="53"/>
      <c r="E34" s="57"/>
      <c r="F34" s="53"/>
      <c r="G34" s="55"/>
      <c r="H34" s="42"/>
      <c r="I34" s="44"/>
      <c r="J34" s="42"/>
      <c r="K34" s="40"/>
      <c r="L34" s="6"/>
      <c r="P34" s="7"/>
    </row>
    <row r="35" spans="2:16" ht="13.5" thickBot="1"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P35" s="7"/>
    </row>
    <row r="36" spans="2:16" ht="17.25" thickBot="1">
      <c r="B36" s="4"/>
      <c r="C36" s="6"/>
      <c r="D36" s="12" t="s">
        <v>17</v>
      </c>
      <c r="E36" s="13"/>
      <c r="F36" s="15">
        <f>(PI()*E6)*E4/100</f>
        <v>0.4712388980384689</v>
      </c>
      <c r="G36" s="16" t="s">
        <v>18</v>
      </c>
      <c r="H36" s="6"/>
      <c r="I36" s="14" t="s">
        <v>19</v>
      </c>
      <c r="J36" s="17">
        <f>+PI()*(F12/2)*(F12/2)*F36*8.93</f>
        <v>0.8262709434536996</v>
      </c>
      <c r="K36" s="16" t="s">
        <v>20</v>
      </c>
      <c r="L36" s="6"/>
      <c r="P36" s="7"/>
    </row>
    <row r="37" spans="2:14" ht="12.75"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</row>
    <row r="38" spans="2:14" ht="12.75"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5"/>
      <c r="N38" s="5"/>
    </row>
    <row r="39" spans="2:14" ht="12.75"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5"/>
      <c r="N39" s="5"/>
    </row>
    <row r="40" spans="2:14" ht="12.75"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5"/>
      <c r="N40" s="5"/>
    </row>
    <row r="41" spans="2:14" ht="12.75"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5"/>
      <c r="N41" s="5"/>
    </row>
    <row r="42" spans="2:14" ht="12.7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4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4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5"/>
      <c r="N47" s="5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5"/>
    </row>
    <row r="49" spans="2:14" ht="12.75"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5"/>
      <c r="N49" s="5"/>
    </row>
    <row r="50" spans="2:14" ht="12.75"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</row>
    <row r="51" spans="2:14" ht="12.75"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</row>
    <row r="52" spans="2:14" ht="12.75"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</row>
    <row r="53" spans="2:14" ht="12.75"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</row>
    <row r="54" spans="2:14" ht="12.75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</row>
    <row r="55" spans="2:14" ht="12.75"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5"/>
    </row>
    <row r="56" spans="2:14" ht="12.75"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5"/>
      <c r="N56" s="5"/>
    </row>
    <row r="57" spans="2:14" ht="12.75"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5"/>
    </row>
    <row r="58" spans="2:14" ht="12.75"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5"/>
    </row>
    <row r="59" spans="2:14" ht="12.75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4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.75">
      <c r="B62" s="4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5"/>
      <c r="N63" s="5"/>
    </row>
    <row r="64" spans="2:1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5"/>
    </row>
    <row r="65" spans="2:14" ht="12.75"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5"/>
    </row>
    <row r="66" spans="2:14" ht="12.75"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5"/>
    </row>
    <row r="67" spans="2:14" ht="12.75"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5"/>
    </row>
    <row r="68" spans="2:14" ht="12.75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5"/>
      <c r="N68" s="5"/>
    </row>
    <row r="69" spans="2:14" ht="12.75"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5"/>
      <c r="N69" s="5"/>
    </row>
    <row r="70" spans="2:14" ht="12.75"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5"/>
    </row>
    <row r="71" spans="2:14" ht="12.75"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5"/>
      <c r="N71" s="5"/>
    </row>
    <row r="72" spans="2:14" ht="12.75"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5"/>
      <c r="N72" s="5"/>
    </row>
    <row r="73" spans="2:14" ht="12.75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5"/>
      <c r="N73" s="5"/>
    </row>
    <row r="74" spans="2:14" ht="12.75"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N74" s="5"/>
    </row>
    <row r="75" spans="2:14" ht="12.75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2.75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2.75">
      <c r="B77" s="45"/>
      <c r="C77" s="4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.75">
      <c r="B78" s="45"/>
      <c r="C78" s="4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12.75">
      <c r="B79" s="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5"/>
      <c r="N79" s="5"/>
    </row>
    <row r="80" spans="2:14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  <c r="N80" s="5"/>
    </row>
    <row r="81" spans="2:14" ht="12.75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5"/>
      <c r="N81" s="5"/>
    </row>
    <row r="82" spans="2:14" ht="12.75"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5"/>
      <c r="N82" s="5"/>
    </row>
    <row r="83" spans="2:14" ht="12.75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5"/>
      <c r="N83" s="5"/>
    </row>
    <row r="84" spans="2:14" ht="12.75"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5"/>
      <c r="N84" s="5"/>
    </row>
    <row r="85" spans="2:14" ht="12.75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5"/>
      <c r="N85" s="5"/>
    </row>
    <row r="86" spans="2:14" ht="12.75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5"/>
      <c r="N86" s="5"/>
    </row>
    <row r="87" spans="2:14" ht="12.75">
      <c r="B87" s="4"/>
      <c r="C87" s="6"/>
      <c r="D87" s="6"/>
      <c r="E87" s="6"/>
      <c r="F87" s="6"/>
      <c r="G87" s="6"/>
      <c r="H87" s="6"/>
      <c r="I87" s="6"/>
      <c r="J87" s="6"/>
      <c r="K87" s="6"/>
      <c r="L87" s="6"/>
      <c r="M87" s="5"/>
      <c r="N87" s="5"/>
    </row>
    <row r="88" spans="2:14" ht="12.75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5"/>
    </row>
    <row r="89" spans="2:14" ht="12.75"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5"/>
      <c r="N89" s="5"/>
    </row>
    <row r="90" spans="2:14" ht="12.75"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45"/>
      <c r="C93" s="4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45"/>
      <c r="C94" s="4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5"/>
      <c r="N95" s="5"/>
    </row>
    <row r="96" spans="2:14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5"/>
      <c r="N96" s="5"/>
    </row>
    <row r="97" spans="2:14" ht="12.75">
      <c r="B97" s="4"/>
      <c r="C97" s="6"/>
      <c r="D97" s="6"/>
      <c r="E97" s="6"/>
      <c r="F97" s="6"/>
      <c r="G97" s="6"/>
      <c r="H97" s="6"/>
      <c r="I97" s="6"/>
      <c r="J97" s="6"/>
      <c r="K97" s="6"/>
      <c r="L97" s="6"/>
      <c r="M97" s="5"/>
      <c r="N97" s="5"/>
    </row>
    <row r="98" spans="2:14" ht="12.75">
      <c r="B98" s="4"/>
      <c r="C98" s="6"/>
      <c r="D98" s="6"/>
      <c r="E98" s="6"/>
      <c r="F98" s="6"/>
      <c r="G98" s="6"/>
      <c r="H98" s="6"/>
      <c r="I98" s="6"/>
      <c r="J98" s="6"/>
      <c r="K98" s="6"/>
      <c r="L98" s="6"/>
      <c r="M98" s="5"/>
      <c r="N98" s="5"/>
    </row>
    <row r="99" spans="2:14" ht="12.75">
      <c r="B99" s="4"/>
      <c r="C99" s="6"/>
      <c r="D99" s="6"/>
      <c r="E99" s="6"/>
      <c r="F99" s="6"/>
      <c r="G99" s="6"/>
      <c r="H99" s="6"/>
      <c r="I99" s="6"/>
      <c r="J99" s="6"/>
      <c r="K99" s="6"/>
      <c r="L99" s="6"/>
      <c r="M99" s="5"/>
      <c r="N99" s="5"/>
    </row>
    <row r="100" spans="2:14" ht="12.75"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5"/>
      <c r="N100" s="5"/>
    </row>
    <row r="101" spans="2:14" ht="12.75">
      <c r="B101" s="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5"/>
      <c r="N101" s="5"/>
    </row>
    <row r="102" spans="2:14" ht="12.75">
      <c r="B102" s="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/>
      <c r="N102" s="5"/>
    </row>
    <row r="103" spans="2:14" ht="12.75"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5"/>
      <c r="N103" s="5"/>
    </row>
    <row r="104" spans="2:14" ht="12.75">
      <c r="B104" s="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5"/>
      <c r="N104" s="5"/>
    </row>
    <row r="105" spans="2:14" ht="12.75">
      <c r="B105" s="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5"/>
      <c r="N105" s="5"/>
    </row>
    <row r="106" spans="2:14" ht="12.75">
      <c r="B106" s="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45"/>
      <c r="C109" s="4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45"/>
      <c r="C110" s="4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5"/>
      <c r="N111" s="5"/>
    </row>
    <row r="112" spans="2:14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5"/>
    </row>
    <row r="113" spans="2:14" ht="12.75"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5"/>
      <c r="N113" s="5"/>
    </row>
    <row r="114" spans="2:14" ht="12.75">
      <c r="B114" s="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  <c r="N114" s="5"/>
    </row>
    <row r="115" spans="2:14" ht="12.75">
      <c r="B115" s="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  <c r="N115" s="5"/>
    </row>
    <row r="116" spans="2:14" ht="12.75">
      <c r="B116" s="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5"/>
      <c r="N116" s="5"/>
    </row>
    <row r="117" spans="2:14" ht="12.75">
      <c r="B117" s="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5"/>
      <c r="N117" s="5"/>
    </row>
    <row r="118" spans="2:14" ht="12.75"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5"/>
      <c r="N118" s="5"/>
    </row>
    <row r="119" spans="2:14" ht="12.75">
      <c r="B119" s="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5"/>
      <c r="N119" s="5"/>
    </row>
    <row r="120" spans="2:14" ht="12.75"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5"/>
      <c r="N120" s="5"/>
    </row>
    <row r="121" spans="2:14" ht="12.75"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5"/>
      <c r="N121" s="5"/>
    </row>
    <row r="122" spans="2:14" ht="12.75"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45"/>
      <c r="C125" s="4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45"/>
      <c r="C126" s="4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5"/>
      <c r="N127" s="5"/>
    </row>
    <row r="128" spans="2:14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  <c r="N128" s="5"/>
    </row>
    <row r="129" spans="2:14" ht="12.75">
      <c r="B129" s="4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5"/>
    </row>
    <row r="130" spans="2:14" ht="12.75">
      <c r="B130" s="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5"/>
    </row>
    <row r="131" spans="2:14" ht="12.75">
      <c r="B131" s="4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/>
      <c r="N131" s="5"/>
    </row>
    <row r="132" spans="2:14" ht="12.75">
      <c r="B132" s="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5"/>
      <c r="N132" s="5"/>
    </row>
    <row r="133" spans="2:14" ht="12.75">
      <c r="B133" s="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5"/>
      <c r="N133" s="5"/>
    </row>
    <row r="134" spans="2:14" ht="12.75">
      <c r="B134" s="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5"/>
      <c r="N134" s="5"/>
    </row>
    <row r="135" spans="2:14" ht="12.75">
      <c r="B135" s="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5"/>
      <c r="N135" s="5"/>
    </row>
    <row r="136" spans="2:14" ht="12.75">
      <c r="B136" s="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5"/>
    </row>
    <row r="137" spans="2:14" ht="12.75"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"/>
      <c r="N137" s="5"/>
    </row>
    <row r="138" spans="2:14" ht="12.75">
      <c r="B138" s="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45"/>
      <c r="C141" s="4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45"/>
      <c r="C142" s="4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5"/>
      <c r="N143" s="5"/>
    </row>
    <row r="144" spans="2:14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"/>
      <c r="N144" s="5"/>
    </row>
    <row r="145" spans="2:14" ht="12.75">
      <c r="B145" s="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  <c r="N145" s="5"/>
    </row>
    <row r="146" spans="2:14" ht="12.75">
      <c r="B146" s="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  <c r="N146" s="5"/>
    </row>
    <row r="147" spans="2:14" ht="12.75">
      <c r="B147" s="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  <c r="N147" s="5"/>
    </row>
    <row r="148" spans="2:14" ht="12.75"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  <c r="N148" s="5"/>
    </row>
    <row r="149" spans="2:14" ht="12.75">
      <c r="B149" s="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  <c r="N149" s="5"/>
    </row>
    <row r="150" spans="2:14" ht="12.75">
      <c r="B150" s="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  <c r="N150" s="5"/>
    </row>
    <row r="151" spans="2:14" ht="12.75">
      <c r="B151" s="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5"/>
    </row>
    <row r="152" spans="2:14" ht="12.75"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  <c r="N152" s="5"/>
    </row>
    <row r="153" spans="2:14" ht="12.75">
      <c r="B153" s="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  <c r="N153" s="5"/>
    </row>
    <row r="154" spans="2:14" ht="12.75">
      <c r="B154" s="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45"/>
      <c r="C157" s="4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45"/>
      <c r="C158" s="4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4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5"/>
      <c r="N159" s="5"/>
    </row>
    <row r="160" spans="2:1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/>
      <c r="N160" s="5"/>
    </row>
    <row r="161" spans="2:14" ht="12.75"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  <c r="N161" s="5"/>
    </row>
    <row r="162" spans="2:14" ht="12.75"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  <c r="N162" s="5"/>
    </row>
    <row r="163" spans="2:14" ht="12.75">
      <c r="B163" s="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  <c r="N163" s="5"/>
    </row>
    <row r="164" spans="2:14" ht="12.75"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/>
    </row>
    <row r="165" spans="2:14" ht="12.75">
      <c r="B165" s="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/>
    </row>
    <row r="166" spans="2:14" ht="12.75">
      <c r="B166" s="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/>
    </row>
    <row r="167" spans="2:14" ht="12.75"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/>
    </row>
    <row r="168" spans="2:14" ht="12.75">
      <c r="B168" s="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/>
    </row>
    <row r="169" spans="2:14" ht="12.75">
      <c r="B169" s="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/>
    </row>
    <row r="170" spans="2:14" ht="12.75">
      <c r="B170" s="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</sheetData>
  <mergeCells count="66">
    <mergeCell ref="K33:K34"/>
    <mergeCell ref="C2:L2"/>
    <mergeCell ref="K12:K13"/>
    <mergeCell ref="E12:E13"/>
    <mergeCell ref="F12:F13"/>
    <mergeCell ref="G12:G13"/>
    <mergeCell ref="B12:C12"/>
    <mergeCell ref="B13:C13"/>
    <mergeCell ref="E29:E30"/>
    <mergeCell ref="B14:C14"/>
    <mergeCell ref="C15:L15"/>
    <mergeCell ref="J29:J30"/>
    <mergeCell ref="C159:L159"/>
    <mergeCell ref="B141:C141"/>
    <mergeCell ref="B142:C142"/>
    <mergeCell ref="C143:L143"/>
    <mergeCell ref="B157:C157"/>
    <mergeCell ref="B125:C125"/>
    <mergeCell ref="B126:C126"/>
    <mergeCell ref="C127:L127"/>
    <mergeCell ref="B158:C158"/>
    <mergeCell ref="C95:L95"/>
    <mergeCell ref="B109:C109"/>
    <mergeCell ref="B110:C110"/>
    <mergeCell ref="C111:L111"/>
    <mergeCell ref="B78:C78"/>
    <mergeCell ref="C79:L79"/>
    <mergeCell ref="B93:C93"/>
    <mergeCell ref="B94:C94"/>
    <mergeCell ref="B61:C61"/>
    <mergeCell ref="B62:C62"/>
    <mergeCell ref="C63:L63"/>
    <mergeCell ref="B77:C77"/>
    <mergeCell ref="B45:C45"/>
    <mergeCell ref="B46:C46"/>
    <mergeCell ref="C47:L47"/>
    <mergeCell ref="F33:F34"/>
    <mergeCell ref="G33:G34"/>
    <mergeCell ref="H33:H34"/>
    <mergeCell ref="I33:I34"/>
    <mergeCell ref="D33:D34"/>
    <mergeCell ref="E33:E34"/>
    <mergeCell ref="J33:J34"/>
    <mergeCell ref="B29:C29"/>
    <mergeCell ref="E10:E11"/>
    <mergeCell ref="F10:G11"/>
    <mergeCell ref="I10:I11"/>
    <mergeCell ref="F29:F30"/>
    <mergeCell ref="G29:G30"/>
    <mergeCell ref="I12:I13"/>
    <mergeCell ref="B11:C11"/>
    <mergeCell ref="B30:C30"/>
    <mergeCell ref="D29:D30"/>
    <mergeCell ref="J10:J11"/>
    <mergeCell ref="K10:K11"/>
    <mergeCell ref="K29:K30"/>
    <mergeCell ref="H29:H30"/>
    <mergeCell ref="I29:I30"/>
    <mergeCell ref="J12:J13"/>
    <mergeCell ref="E8:E9"/>
    <mergeCell ref="G5:K7"/>
    <mergeCell ref="D4:D5"/>
    <mergeCell ref="D6:D7"/>
    <mergeCell ref="D8:D9"/>
    <mergeCell ref="E4:E5"/>
    <mergeCell ref="E6:E7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DANIEL LEO</dc:creator>
  <cp:keywords/>
  <dc:description/>
  <cp:lastModifiedBy>Marcelo</cp:lastModifiedBy>
  <dcterms:created xsi:type="dcterms:W3CDTF">2001-08-09T20:35:30Z</dcterms:created>
  <dcterms:modified xsi:type="dcterms:W3CDTF">2003-01-07T13:07:54Z</dcterms:modified>
  <cp:category/>
  <cp:version/>
  <cp:contentType/>
  <cp:contentStatus/>
</cp:coreProperties>
</file>